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M:\aetka B2C\ConceptCenter\aetka Leistungen\Consors Finanz\Marketing_Kommunikation\Aktionen-Incentives\2023\Barbie-Kampagne\"/>
    </mc:Choice>
  </mc:AlternateContent>
  <xr:revisionPtr revIDLastSave="0" documentId="13_ncr:1_{E47C10CC-D630-4991-951B-D1B92F38E9BA}" xr6:coauthVersionLast="47" xr6:coauthVersionMax="47" xr10:uidLastSave="{00000000-0000-0000-0000-000000000000}"/>
  <workbookProtection workbookAlgorithmName="SHA-512" workbookHashValue="XrzdiL6FogZfH7TwC50IkzGMm/SKTLDDjO3J2kwcqXeRlu6+y2WYch0bn3ygBx/sMOjXLBZl7ZOLgW3GsikPdA==" workbookSaltValue="0zwTuzDLxh8gNnyhD+eTKw==" workbookSpinCount="100000" lockStructure="1"/>
  <bookViews>
    <workbookView xWindow="-120" yWindow="405" windowWidth="38640" windowHeight="20715" xr2:uid="{00000000-000D-0000-FFFF-FFFF00000000}"/>
  </bookViews>
  <sheets>
    <sheet name="Kalkulationsbeispiel" sheetId="7" r:id="rId1"/>
  </sheets>
  <definedNames>
    <definedName name="_xlnm.Print_Area" localSheetId="0">Kalkulationsbeispiel!$B$1:$E$28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 i="7" l="1"/>
  <c r="E13" i="7"/>
  <c r="C13" i="7"/>
  <c r="D12" i="7"/>
  <c r="E12" i="7"/>
  <c r="C12" i="7"/>
  <c r="E8" i="7" l="1"/>
  <c r="E9" i="7" l="1"/>
  <c r="D14" i="7" l="1"/>
  <c r="D15" i="7" s="1"/>
  <c r="E14" i="7" l="1"/>
  <c r="E15" i="7" s="1"/>
  <c r="D8" i="7" l="1"/>
  <c r="D9" i="7" s="1"/>
  <c r="C14" i="7" l="1"/>
  <c r="C15" i="7" s="1"/>
  <c r="C8" i="7" l="1"/>
  <c r="C9" i="7" s="1"/>
</calcChain>
</file>

<file path=xl/sharedStrings.xml><?xml version="1.0" encoding="utf-8"?>
<sst xmlns="http://schemas.openxmlformats.org/spreadsheetml/2006/main" count="26" uniqueCount="21">
  <si>
    <t>Marge gesamt</t>
  </si>
  <si>
    <t>HEK netto</t>
  </si>
  <si>
    <t>Marge Gerät</t>
  </si>
  <si>
    <t>brutto</t>
  </si>
  <si>
    <t xml:space="preserve">netto </t>
  </si>
  <si>
    <t xml:space="preserve">brutto </t>
  </si>
  <si>
    <t>zu finanzierender Endkundenpreis</t>
  </si>
  <si>
    <t xml:space="preserve">Endkundenpreis pro Monat </t>
  </si>
  <si>
    <t>Finanzierung Rate</t>
  </si>
  <si>
    <r>
      <t xml:space="preserve">Aktionskauf - 24 Monate </t>
    </r>
    <r>
      <rPr>
        <b/>
        <u/>
        <sz val="12"/>
        <color theme="1"/>
        <rFont val="Arial"/>
        <family val="2"/>
      </rPr>
      <t>ohne</t>
    </r>
    <r>
      <rPr>
        <b/>
        <sz val="12"/>
        <color theme="1"/>
        <rFont val="Arial"/>
        <family val="2"/>
      </rPr>
      <t xml:space="preserve"> Zinsen²</t>
    </r>
  </si>
  <si>
    <t>Provision Consors Finanz</t>
  </si>
  <si>
    <r>
      <t>MasterCard - 
flexible Laufzeit</t>
    </r>
    <r>
      <rPr>
        <b/>
        <vertAlign val="superscript"/>
        <sz val="12"/>
        <color theme="1"/>
        <rFont val="Arial"/>
        <family val="2"/>
      </rPr>
      <t>3</t>
    </r>
  </si>
  <si>
    <t>Aufgrund von Rundungsfehlern kann es zu Abweichungen kommen | Änderungen vorbehalten</t>
  </si>
  <si>
    <t>Finanzierung mit Consors Finanz</t>
  </si>
  <si>
    <r>
      <t xml:space="preserve">Feste Rate - 24 Monate </t>
    </r>
    <r>
      <rPr>
        <b/>
        <u/>
        <sz val="12"/>
        <color theme="1"/>
        <rFont val="Arial"/>
        <family val="2"/>
      </rPr>
      <t>mit</t>
    </r>
    <r>
      <rPr>
        <b/>
        <sz val="12"/>
        <color theme="1"/>
        <rFont val="Arial"/>
        <family val="2"/>
      </rPr>
      <t xml:space="preserve"> Zinsen</t>
    </r>
    <r>
      <rPr>
        <b/>
        <vertAlign val="superscript"/>
        <sz val="12"/>
        <color theme="1"/>
        <rFont val="Arial"/>
        <family val="2"/>
      </rPr>
      <t>1</t>
    </r>
  </si>
  <si>
    <r>
      <rPr>
        <vertAlign val="superscript"/>
        <sz val="8"/>
        <rFont val="Arial"/>
        <family val="2"/>
      </rPr>
      <t>2</t>
    </r>
    <r>
      <rPr>
        <sz val="8"/>
        <rFont val="Arial"/>
        <family val="2"/>
      </rPr>
      <t xml:space="preserve"> Kaufpreis entspricht dem Nettodarlehensbetrag; Gebundener Sollzinssatz (jährl.) und eff. Jahreszins 0,00 %; Vermittlung erfolgt ausschließlich für den Kreditgeber BNP Paribas S.A. Niederlassung Deutschland, Rüdesheimer Straße 1, 80686 München. Gültig für Kunden ab 18 Jahren mit Wohnsitz in Deutschland, gültigem Personalausweis oder Reisepass (Nicht-EU-Bürger i. V. m. gültigem Aufenthaltstitel), gültiger EC-Karte auf eigenen Namen und Mindestnettoeinkommen von 450 € (ohne Kindergeld). Selbständige: Finanzierung nur für private Zwecke, mind. 24 Monate Selbständigkeit. Ggfs. wird ein aktueller Gehalts-/Einkommensnachweis benötigt. Widerrufsrecht: Der Darlehensnehmer kann seine Vertragserklärung innerhalb von 14 Tagen ohne Angabe von Gründen widerrufen. Zur Wahrung der Widerrufsfrist genügt die rechtzeitige Absendung des Widerrufs, wenn die Erklärung auf einem dauerhaften Datenträger (z. B. Brief, Telefax, E-Mail) erfolgt. Der Widerruf ist zu richten an: BNP Paribas S.A. Niederlassung Deutschland, Wuhanstraße 5, 47051 Duisburg (Fax: 02 03/34 69 54-09; Tel.: 02 03/34 69 54-02; E- Mail: widerruf@consorsfinanz.de).</t>
    </r>
  </si>
  <si>
    <t>Kosten für Wunschtarif (aetkaSMART Flat XL)</t>
  </si>
  <si>
    <t>Provision aetkaSMART (aetkaSMART Flat XL)</t>
  </si>
  <si>
    <t>Apple iPhone 15 Pro Max 512 GB - Black Titanium (40-56-9129) MIT Tarif aetkaSMART Flat XL</t>
  </si>
  <si>
    <r>
      <rPr>
        <vertAlign val="superscript"/>
        <sz val="8"/>
        <rFont val="Arial"/>
        <family val="2"/>
      </rPr>
      <t>1</t>
    </r>
    <r>
      <rPr>
        <sz val="8"/>
        <rFont val="Arial"/>
        <family val="2"/>
      </rPr>
      <t xml:space="preserve"> Kaufpreis entspricht dem Nettodarlehensbetrag; Gebundener Sollzinssatz (jährl.) 9,47 %; effektiver Jahreszins 9,90 %. 24 Monatsraten à 77,80 €; Gesamtbetrag: 1.867,20 €. Angaben zugleich repräsentatives Beispiel i. S. d. § 17 Abs. 4 PAngV. Vermittlung erfolgt ausschließlich für den Kreditgeber BNP Paribas S.A. Niederlassung Deutschland, Rüdesheimer Straße 1, 80686 München. Gültig für Kunden ab 18 Jahren mit Wohnsitz in Deutschland, gültigem Personalausweis oder Reisepass (Nicht-EU-Bürger i. V. m. gültigem Aufenthaltstitel), gültiger EC-Karte auf eigenen Namen und Mindestnettoeinkommen von 450 € (ohne Kindergeld). Selbständige: Finanzierung nur für private Zwecke, mind. 24 Monate Selbständigkeit. Ggfs. wird ein aktueller Gehalts-/Einkommensnachweis benötigt. Widerrufsrecht: Der Darlehensnehmer kann seine Vertragserklärung innerhalb von 14 Tagen ohne Angabe von Gründen widerrufen. Zur Wahrung der Widerrufsfrist genügt die rechtzeitige Absendung des Widerrufs, wenn die Erklärung auf einem dauerhaften Datenträger (z. B. Brief, Telefax, E-Mail) erfolgt. Der Widerruf ist zu richten an: BNP Paribas S.A. Niederlassung Deutschland, Wuhanstraße 5, 47051 Duisburg (Fax: 02 03/34 69 54-09; Tel.: 02 03/34 69 54-02; E- Mail: widerruf@consorsfinanz.de).</t>
    </r>
  </si>
  <si>
    <r>
      <rPr>
        <vertAlign val="superscript"/>
        <sz val="8"/>
        <rFont val="Arial"/>
        <family val="2"/>
      </rPr>
      <t>3</t>
    </r>
    <r>
      <rPr>
        <sz val="8"/>
        <rFont val="Arial"/>
        <family val="2"/>
      </rPr>
      <t xml:space="preserve"> Finanzierung über den Kreditrahmen mit Mastercard®; Nettodarlehensbetrag bonitätsabhängig bis 10.000 €. Vertragslaufzeit auf unbestimmte Zeit. Gebundener Sollzinssatz von 0,00 % gilt nur für Verfügungen beim kreditvermittelnden Händler, im Falle der Erstverfügung zeitlich befristet auf 3 Monate. Danach und für alle weiteren Verfügungen beträgt der veränderliche Sollzinssatz (jährlich) 17,43 % (18,90 % effektiver Jahreszins). Die monatliche Rate beträgt min. 2,5 % der jeweils höchsten, auf volle 100 € gerundeten Inanspruchnahme des Kreditrahmens, min. 9 €. Angaben zugleich repräsentatives Beispiel gem. § 17 Abs. 4 PAngV (Kartenfunktion Ratenzahlung). Der Kreditrahmen kann daneben für quartalsweise zurückzuzahlende Einkäufe genutzt werden (Kartenfunktion Einmalzahlung). Diese sind sollzinsfrei, wenn sie zum vereinbarten Fälligkeitstag vollständig zurückgezahlt werden. Gültig für Kunden ab 18 Jahren mit Wohnsitz in Deutschland, gültigem Personalausweis oder Reisepass (Nicht-EU-Bürger i. V. m. gültigem Aufenthaltstitel), gültiger EC-Karte auf eigenen Namen und Mindestnettoeinkommen von 450 € (ohne Kindergeld). Selbständige: Finanzierung nur für private Zwecke, mind. 24 Monate Selbständigkeit. Ggfs. wird ein aktueller Gehalts-/Einkommensnachweis benötigt. Weitere Einzelheiten zum Kreditrahmen entnehmen Sie bitte Ihrem Kreditvertrag. Vermittlung erfolgt ausschließlich für den Kreditgeber BNP Paribas S.A. Niederlassung Deutschland, Rüdesheimer Straße 1, 80686 München. Widerrufsrecht: Der Darlehensnehmer kann seine Vertragserklärung innerhalb von 14 Tagen ohne Angabe von Gründen widerrufen. Zur Wahrung der Widerrufsfrist genügt die rechtzeitige Absendung des Widerrufs, wenn die Erklärung auf einem dauerhaften Datenträger (z. B. Brief, Telefax, E-Mail) erfolgt. Der Widerruf ist zu richten an: BNP Paribas S.A. Niederlassung Deutschland, Wuhanstraße 5, 47051 Duisburg (Fax: 02 03/34 69 54-09; Tel.: 02 03/34 69 54-02; E- Mail: widerruf@consorsfinanz.de).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</si>
</sst>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_-* #,##0.00\ [$€-407]_-;\-* #,##0.00\ [$€-407]_-;_-* &quot;-&quot;??\ [$€-407]_-;_-@_-"/>
    <numFmt numFmtId="165" formatCode="#,##0.00\ &quot;€&quot;"/>
  </numFmts>
  <fonts count="16" x14ac:knownFonts="1">
    <font>
      <sz val="8"/>
      <color theme="1"/>
      <name val="Arial"/>
      <family val="2"/>
    </font>
    <font>
      <sz val="12"/>
      <color theme="1"/>
      <name val="Arial"/>
      <family val="2"/>
    </font>
    <font>
      <b/>
      <sz val="12"/>
      <color theme="1"/>
      <name val="Arial"/>
      <family val="2"/>
    </font>
    <font>
      <b/>
      <sz val="12"/>
      <color theme="0" tint="-0.34998626667073579"/>
      <name val="Arial"/>
      <family val="2"/>
    </font>
    <font>
      <sz val="12"/>
      <color theme="0" tint="-0.34998626667073579"/>
      <name val="Arial"/>
      <family val="2"/>
    </font>
    <font>
      <b/>
      <sz val="16"/>
      <color theme="1"/>
      <name val="Arial"/>
      <family val="2"/>
    </font>
    <font>
      <sz val="12"/>
      <name val="Arial"/>
      <family val="2"/>
    </font>
    <font>
      <b/>
      <i/>
      <u val="double"/>
      <sz val="12"/>
      <name val="Arial"/>
      <family val="2"/>
    </font>
    <font>
      <b/>
      <u/>
      <sz val="12"/>
      <name val="Arial"/>
      <family val="2"/>
    </font>
    <font>
      <sz val="12"/>
      <color rgb="FF333333"/>
      <name val="Arial"/>
      <family val="2"/>
    </font>
    <font>
      <sz val="10"/>
      <name val="Arial"/>
      <family val="2"/>
    </font>
    <font>
      <sz val="11"/>
      <name val="Arial"/>
      <family val="2"/>
    </font>
    <font>
      <sz val="8"/>
      <name val="Arial"/>
      <family val="2"/>
    </font>
    <font>
      <b/>
      <u/>
      <sz val="12"/>
      <color theme="1"/>
      <name val="Arial"/>
      <family val="2"/>
    </font>
    <font>
      <b/>
      <vertAlign val="superscript"/>
      <sz val="12"/>
      <color theme="1"/>
      <name val="Arial"/>
      <family val="2"/>
    </font>
    <font>
      <vertAlign val="superscript"/>
      <sz val="8"/>
      <name val="Arial"/>
      <family val="2"/>
    </font>
  </fonts>
  <fills count="6">
    <fill>
      <patternFill patternType="none"/>
    </fill>
    <fill>
      <patternFill patternType="gray125"/>
    </fill>
    <fill>
      <patternFill patternType="solid">
        <fgColor theme="8" tint="0.59999389629810485"/>
        <bgColor indexed="64"/>
      </patternFill>
    </fill>
    <fill>
      <patternFill patternType="solid">
        <fgColor rgb="FF00B050"/>
        <bgColor indexed="64"/>
      </patternFill>
    </fill>
    <fill>
      <patternFill patternType="solid">
        <fgColor rgb="FF99CCFF"/>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7" fillId="2" borderId="2" xfId="0" applyFont="1" applyFill="1" applyBorder="1"/>
    <xf numFmtId="0" fontId="6" fillId="0" borderId="0" xfId="0" applyFont="1"/>
    <xf numFmtId="0" fontId="8" fillId="2" borderId="0" xfId="0" applyFont="1" applyFill="1"/>
    <xf numFmtId="0" fontId="10" fillId="0" borderId="0" xfId="0" applyFont="1"/>
    <xf numFmtId="0" fontId="3" fillId="0" borderId="0" xfId="0" applyFont="1"/>
    <xf numFmtId="0" fontId="5" fillId="0" borderId="0" xfId="0" applyFont="1"/>
    <xf numFmtId="0" fontId="2" fillId="0" borderId="0" xfId="0" applyFont="1" applyAlignment="1">
      <alignment wrapText="1"/>
    </xf>
    <xf numFmtId="0" fontId="2" fillId="0" borderId="0" xfId="0" applyFont="1"/>
    <xf numFmtId="0" fontId="4" fillId="0" borderId="0" xfId="0" applyFont="1"/>
    <xf numFmtId="0" fontId="1" fillId="0" borderId="1" xfId="0" applyFont="1" applyBorder="1"/>
    <xf numFmtId="164" fontId="8" fillId="2" borderId="3" xfId="0" applyNumberFormat="1" applyFont="1" applyFill="1" applyBorder="1" applyAlignment="1">
      <alignment wrapText="1"/>
    </xf>
    <xf numFmtId="0" fontId="1" fillId="0" borderId="3" xfId="0" applyFont="1" applyBorder="1"/>
    <xf numFmtId="0" fontId="1" fillId="0" borderId="6" xfId="0" applyFont="1" applyBorder="1"/>
    <xf numFmtId="0" fontId="1" fillId="0" borderId="0" xfId="0" applyFont="1"/>
    <xf numFmtId="164" fontId="7" fillId="2" borderId="5" xfId="0" applyNumberFormat="1" applyFont="1" applyFill="1" applyBorder="1" applyAlignment="1">
      <alignment wrapText="1"/>
    </xf>
    <xf numFmtId="0" fontId="1" fillId="0" borderId="0" xfId="0" applyFont="1" applyAlignment="1">
      <alignment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49" fontId="11" fillId="0" borderId="4" xfId="0" applyNumberFormat="1" applyFont="1" applyBorder="1" applyAlignment="1">
      <alignment horizontal="left" vertical="top" wrapText="1"/>
    </xf>
    <xf numFmtId="49" fontId="11" fillId="0" borderId="7" xfId="0" applyNumberFormat="1" applyFont="1" applyBorder="1" applyAlignment="1">
      <alignment horizontal="left" vertical="top" wrapText="1"/>
    </xf>
    <xf numFmtId="0" fontId="6" fillId="3" borderId="1" xfId="0" applyFont="1" applyFill="1" applyBorder="1"/>
    <xf numFmtId="164" fontId="9" fillId="3" borderId="4" xfId="0" applyNumberFormat="1" applyFont="1" applyFill="1" applyBorder="1" applyAlignment="1">
      <alignment wrapText="1"/>
    </xf>
    <xf numFmtId="164" fontId="9" fillId="3" borderId="7" xfId="0" applyNumberFormat="1" applyFont="1" applyFill="1" applyBorder="1" applyAlignment="1">
      <alignment wrapText="1"/>
    </xf>
    <xf numFmtId="0" fontId="6" fillId="4" borderId="0" xfId="0" applyFont="1" applyFill="1"/>
    <xf numFmtId="164" fontId="6" fillId="4" borderId="3" xfId="0" applyNumberFormat="1" applyFont="1" applyFill="1" applyBorder="1" applyAlignment="1" applyProtection="1">
      <alignment wrapText="1"/>
      <protection locked="0"/>
    </xf>
    <xf numFmtId="0" fontId="6" fillId="5" borderId="0" xfId="0" applyFont="1" applyFill="1"/>
    <xf numFmtId="164" fontId="6" fillId="5" borderId="3" xfId="0" applyNumberFormat="1" applyFont="1" applyFill="1" applyBorder="1" applyAlignment="1" applyProtection="1">
      <alignment wrapText="1"/>
      <protection locked="0"/>
    </xf>
    <xf numFmtId="164" fontId="6" fillId="4" borderId="3" xfId="0" applyNumberFormat="1" applyFont="1" applyFill="1" applyBorder="1" applyAlignment="1" applyProtection="1">
      <alignment horizontal="right" wrapText="1"/>
      <protection locked="0"/>
    </xf>
    <xf numFmtId="8" fontId="6" fillId="5" borderId="3" xfId="0" quotePrefix="1" applyNumberFormat="1" applyFont="1" applyFill="1" applyBorder="1" applyAlignment="1" applyProtection="1">
      <alignment horizontal="right"/>
      <protection locked="0"/>
    </xf>
    <xf numFmtId="164" fontId="6" fillId="5" borderId="3" xfId="0" applyNumberFormat="1" applyFont="1" applyFill="1" applyBorder="1" applyAlignment="1">
      <alignment horizontal="right" wrapText="1"/>
    </xf>
    <xf numFmtId="0" fontId="6" fillId="3" borderId="0" xfId="0" applyFont="1" applyFill="1"/>
    <xf numFmtId="164" fontId="6" fillId="3" borderId="3" xfId="0" applyNumberFormat="1" applyFont="1" applyFill="1" applyBorder="1" applyAlignment="1">
      <alignment wrapText="1"/>
    </xf>
    <xf numFmtId="165" fontId="6" fillId="3" borderId="3" xfId="0" applyNumberFormat="1" applyFont="1" applyFill="1" applyBorder="1" applyAlignment="1">
      <alignment wrapText="1"/>
    </xf>
    <xf numFmtId="0" fontId="12" fillId="0" borderId="0" xfId="0" applyFont="1" applyAlignment="1">
      <alignment horizontal="left" wrapText="1"/>
    </xf>
  </cellXfs>
  <cellStyles count="1">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color rgb="FF9999FF"/>
      <color rgb="FFFFFF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547688</xdr:colOff>
      <xdr:row>23</xdr:row>
      <xdr:rowOff>34926</xdr:rowOff>
    </xdr:from>
    <xdr:to>
      <xdr:col>5</xdr:col>
      <xdr:colOff>1</xdr:colOff>
      <xdr:row>28</xdr:row>
      <xdr:rowOff>86046</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3" r="2169" b="12522"/>
        <a:stretch/>
      </xdr:blipFill>
      <xdr:spPr>
        <a:xfrm>
          <a:off x="547688" y="5884864"/>
          <a:ext cx="8850313" cy="100362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tabSelected="1" zoomScale="120" zoomScaleNormal="120" workbookViewId="0">
      <selection activeCell="G19" sqref="G19"/>
    </sheetView>
  </sheetViews>
  <sheetFormatPr baseColWidth="10" defaultColWidth="38.83203125" defaultRowHeight="15" x14ac:dyDescent="0.2"/>
  <cols>
    <col min="1" max="1" width="9.6640625" style="9" customWidth="1"/>
    <col min="2" max="2" width="58.6640625" style="14" customWidth="1"/>
    <col min="3" max="3" width="31.33203125" style="16" customWidth="1"/>
    <col min="4" max="4" width="32.33203125" style="16" customWidth="1"/>
    <col min="5" max="5" width="32.33203125" style="14" customWidth="1"/>
    <col min="6" max="16384" width="38.83203125" style="14"/>
  </cols>
  <sheetData>
    <row r="1" spans="1:5" s="8" customFormat="1" ht="20.25" x14ac:dyDescent="0.3">
      <c r="A1" s="5"/>
      <c r="B1" s="6" t="s">
        <v>13</v>
      </c>
      <c r="C1" s="7"/>
      <c r="D1" s="7"/>
    </row>
    <row r="2" spans="1:5" s="8" customFormat="1" ht="18.75" customHeight="1" x14ac:dyDescent="0.25">
      <c r="A2" s="5"/>
      <c r="B2" s="14" t="s">
        <v>18</v>
      </c>
      <c r="C2" s="7"/>
      <c r="D2" s="7"/>
    </row>
    <row r="3" spans="1:5" s="8" customFormat="1" ht="18.75" customHeight="1" x14ac:dyDescent="0.25">
      <c r="A3" s="5"/>
      <c r="B3" s="14"/>
      <c r="C3" s="7"/>
      <c r="D3" s="7"/>
    </row>
    <row r="4" spans="1:5" s="8" customFormat="1" ht="46.5" customHeight="1" x14ac:dyDescent="0.25">
      <c r="A4" s="5"/>
      <c r="C4" s="17" t="s">
        <v>14</v>
      </c>
      <c r="D4" s="18" t="s">
        <v>9</v>
      </c>
      <c r="E4" s="18" t="s">
        <v>11</v>
      </c>
    </row>
    <row r="5" spans="1:5" x14ac:dyDescent="0.2">
      <c r="B5" s="10"/>
      <c r="C5" s="19"/>
      <c r="D5" s="20"/>
      <c r="E5" s="20"/>
    </row>
    <row r="6" spans="1:5" x14ac:dyDescent="0.2">
      <c r="A6" s="9" t="s">
        <v>3</v>
      </c>
      <c r="B6" s="26" t="s">
        <v>6</v>
      </c>
      <c r="C6" s="27">
        <v>1699</v>
      </c>
      <c r="D6" s="27">
        <v>1699</v>
      </c>
      <c r="E6" s="27">
        <v>1699</v>
      </c>
    </row>
    <row r="7" spans="1:5" x14ac:dyDescent="0.2">
      <c r="A7" s="9" t="s">
        <v>5</v>
      </c>
      <c r="B7" s="24" t="s">
        <v>16</v>
      </c>
      <c r="C7" s="25">
        <v>24.9</v>
      </c>
      <c r="D7" s="25">
        <v>24.9</v>
      </c>
      <c r="E7" s="25">
        <v>24.9</v>
      </c>
    </row>
    <row r="8" spans="1:5" x14ac:dyDescent="0.2">
      <c r="A8" s="9" t="s">
        <v>5</v>
      </c>
      <c r="B8" s="21" t="s">
        <v>8</v>
      </c>
      <c r="C8" s="22">
        <f>(C6*1.099)/24</f>
        <v>77.800041666666672</v>
      </c>
      <c r="D8" s="22">
        <f>D6/24</f>
        <v>70.791666666666671</v>
      </c>
      <c r="E8" s="23">
        <f>IF((TRUNC((($E$6+99)/100),0)*100*0.025)&lt;9,9,TRUNC((($E$6+99)/100),0)*100*0.025)</f>
        <v>42.5</v>
      </c>
    </row>
    <row r="9" spans="1:5" ht="15.75" x14ac:dyDescent="0.25">
      <c r="A9" s="9" t="s">
        <v>5</v>
      </c>
      <c r="B9" s="3" t="s">
        <v>7</v>
      </c>
      <c r="C9" s="11">
        <f>C8+C7</f>
        <v>102.70004166666666</v>
      </c>
      <c r="D9" s="11">
        <f>D8+D7</f>
        <v>95.691666666666663</v>
      </c>
      <c r="E9" s="11">
        <f>E8+E7</f>
        <v>67.400000000000006</v>
      </c>
    </row>
    <row r="10" spans="1:5" x14ac:dyDescent="0.2">
      <c r="B10" s="2"/>
      <c r="C10" s="12"/>
      <c r="D10" s="13"/>
    </row>
    <row r="11" spans="1:5" x14ac:dyDescent="0.2">
      <c r="A11" s="9" t="s">
        <v>4</v>
      </c>
      <c r="B11" s="26" t="s">
        <v>1</v>
      </c>
      <c r="C11" s="29">
        <v>1379</v>
      </c>
      <c r="D11" s="29">
        <v>1379</v>
      </c>
      <c r="E11" s="29">
        <v>1379</v>
      </c>
    </row>
    <row r="12" spans="1:5" x14ac:dyDescent="0.2">
      <c r="A12" s="9" t="s">
        <v>4</v>
      </c>
      <c r="B12" s="26" t="s">
        <v>2</v>
      </c>
      <c r="C12" s="30">
        <f>(C6/1.19)-C11</f>
        <v>48.731092436974905</v>
      </c>
      <c r="D12" s="30">
        <f t="shared" ref="D12:E12" si="0">(D6/1.19)-D11</f>
        <v>48.731092436974905</v>
      </c>
      <c r="E12" s="30">
        <f t="shared" si="0"/>
        <v>48.731092436974905</v>
      </c>
    </row>
    <row r="13" spans="1:5" x14ac:dyDescent="0.2">
      <c r="B13" s="24" t="s">
        <v>17</v>
      </c>
      <c r="C13" s="28">
        <f>160+80</f>
        <v>240</v>
      </c>
      <c r="D13" s="28">
        <f t="shared" ref="D13:E13" si="1">160+80</f>
        <v>240</v>
      </c>
      <c r="E13" s="28">
        <f t="shared" si="1"/>
        <v>240</v>
      </c>
    </row>
    <row r="14" spans="1:5" x14ac:dyDescent="0.2">
      <c r="A14" s="9" t="s">
        <v>4</v>
      </c>
      <c r="B14" s="31" t="s">
        <v>10</v>
      </c>
      <c r="C14" s="32">
        <f>C6*0.0589</f>
        <v>100.0711</v>
      </c>
      <c r="D14" s="33">
        <f>D6*(-0.0388)</f>
        <v>-65.921199999999999</v>
      </c>
      <c r="E14" s="32">
        <f>E6*0.1</f>
        <v>169.9</v>
      </c>
    </row>
    <row r="15" spans="1:5" x14ac:dyDescent="0.2">
      <c r="A15" s="9" t="s">
        <v>4</v>
      </c>
      <c r="B15" s="1" t="s">
        <v>0</v>
      </c>
      <c r="C15" s="15">
        <f>C12+C14+C13</f>
        <v>388.80219243697491</v>
      </c>
      <c r="D15" s="15">
        <f t="shared" ref="D15:E15" si="2">D12+D14+D13</f>
        <v>222.80989243697491</v>
      </c>
      <c r="E15" s="15">
        <f t="shared" si="2"/>
        <v>458.63109243697488</v>
      </c>
    </row>
    <row r="16" spans="1:5" x14ac:dyDescent="0.2">
      <c r="A16" s="14"/>
      <c r="B16" s="4"/>
      <c r="C16" s="14"/>
      <c r="D16" s="14"/>
    </row>
    <row r="17" spans="1:5" ht="87" customHeight="1" x14ac:dyDescent="0.2">
      <c r="A17" s="14"/>
      <c r="B17" s="34" t="s">
        <v>19</v>
      </c>
      <c r="C17" s="34"/>
      <c r="D17" s="34"/>
      <c r="E17" s="34"/>
    </row>
    <row r="18" spans="1:5" ht="90.75" customHeight="1" x14ac:dyDescent="0.2">
      <c r="A18" s="14"/>
      <c r="B18" s="34" t="s">
        <v>15</v>
      </c>
      <c r="C18" s="34"/>
      <c r="D18" s="34"/>
      <c r="E18" s="34"/>
    </row>
    <row r="19" spans="1:5" ht="130.5" customHeight="1" x14ac:dyDescent="0.2">
      <c r="A19" s="14"/>
      <c r="B19" s="34" t="s">
        <v>20</v>
      </c>
      <c r="C19" s="34"/>
      <c r="D19" s="34"/>
      <c r="E19" s="34"/>
    </row>
    <row r="20" spans="1:5" x14ac:dyDescent="0.2">
      <c r="A20" s="14"/>
      <c r="B20" s="34" t="s">
        <v>12</v>
      </c>
      <c r="C20" s="34"/>
      <c r="D20" s="34"/>
      <c r="E20" s="34"/>
    </row>
    <row r="21" spans="1:5" x14ac:dyDescent="0.2">
      <c r="A21" s="14"/>
      <c r="B21" s="34"/>
      <c r="C21" s="34"/>
      <c r="D21" s="34"/>
      <c r="E21" s="34"/>
    </row>
    <row r="22" spans="1:5" x14ac:dyDescent="0.2">
      <c r="A22" s="14"/>
      <c r="B22" s="34"/>
      <c r="C22" s="34"/>
      <c r="D22" s="34"/>
      <c r="E22" s="34"/>
    </row>
    <row r="23" spans="1:5" x14ac:dyDescent="0.2">
      <c r="C23" s="14"/>
      <c r="D23" s="14"/>
    </row>
    <row r="24" spans="1:5" x14ac:dyDescent="0.2">
      <c r="C24" s="14"/>
      <c r="D24" s="14"/>
    </row>
    <row r="25" spans="1:5" x14ac:dyDescent="0.2">
      <c r="C25" s="14"/>
      <c r="D25" s="14"/>
    </row>
  </sheetData>
  <sheetProtection selectLockedCells="1"/>
  <mergeCells count="6">
    <mergeCell ref="B17:E17"/>
    <mergeCell ref="B22:E22"/>
    <mergeCell ref="B19:E19"/>
    <mergeCell ref="B18:E18"/>
    <mergeCell ref="B20:E20"/>
    <mergeCell ref="B21:E21"/>
  </mergeCells>
  <conditionalFormatting sqref="C6:E8">
    <cfRule type="cellIs" dxfId="1" priority="1" operator="equal">
      <formula>0</formula>
    </cfRule>
  </conditionalFormatting>
  <conditionalFormatting sqref="C12:E13">
    <cfRule type="cellIs" dxfId="0" priority="23" operator="equal">
      <formula>0</formula>
    </cfRule>
  </conditionalFormatting>
  <printOptions horizontalCentered="1"/>
  <pageMargins left="0.25" right="0.25" top="0.75" bottom="0.75" header="0.3" footer="0.3"/>
  <pageSetup paperSize="9" orientation="landscape" r:id="rId1"/>
  <ignoredErrors>
    <ignoredError sqref="C13:E13"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Kalkulationsbeispiel</vt:lpstr>
      <vt:lpstr>Kalkulationsbeispiel!Druckbereich</vt:lpstr>
    </vt:vector>
  </TitlesOfParts>
  <Company>KOMSA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lkug</dc:creator>
  <cp:lastModifiedBy>Kathrin Mester</cp:lastModifiedBy>
  <cp:lastPrinted>2017-12-29T10:41:01Z</cp:lastPrinted>
  <dcterms:created xsi:type="dcterms:W3CDTF">2013-01-28T15:34:04Z</dcterms:created>
  <dcterms:modified xsi:type="dcterms:W3CDTF">2023-10-26T14:16:03Z</dcterms:modified>
</cp:coreProperties>
</file>